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mini.u\Downloads\"/>
    </mc:Choice>
  </mc:AlternateContent>
  <xr:revisionPtr revIDLastSave="0" documentId="13_ncr:1_{BCBD2EA0-B080-4AFC-ABA9-5C9DB880DB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PACalculator" sheetId="1" r:id="rId1"/>
    <sheet name="©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2" i="1" l="1"/>
  <c r="F94" i="1"/>
  <c r="F85" i="1"/>
  <c r="F82" i="1"/>
  <c r="F75" i="1"/>
  <c r="F72" i="1"/>
  <c r="F64" i="1"/>
  <c r="F63" i="1"/>
  <c r="F61" i="1"/>
  <c r="F31" i="1"/>
  <c r="F33" i="1"/>
  <c r="F51" i="1"/>
  <c r="F53" i="1"/>
  <c r="F43" i="1"/>
  <c r="F34" i="1"/>
  <c r="F93" i="1" l="1"/>
  <c r="F73" i="1"/>
  <c r="F83" i="1"/>
  <c r="E42" i="1"/>
  <c r="E52" i="1"/>
  <c r="E62" i="1"/>
  <c r="E81" i="1"/>
  <c r="E32" i="1"/>
  <c r="F24" i="1"/>
  <c r="E23" i="1"/>
  <c r="A9" i="2"/>
  <c r="A1" i="2"/>
  <c r="E89" i="1"/>
  <c r="E88" i="1"/>
  <c r="E87" i="1"/>
  <c r="E80" i="1"/>
  <c r="E79" i="1"/>
  <c r="E78" i="1"/>
  <c r="E77" i="1"/>
  <c r="E70" i="1"/>
  <c r="E69" i="1"/>
  <c r="E68" i="1"/>
  <c r="E67" i="1"/>
  <c r="E61" i="1"/>
  <c r="E60" i="1"/>
  <c r="E59" i="1"/>
  <c r="E58" i="1"/>
  <c r="E57" i="1"/>
  <c r="E51" i="1"/>
  <c r="E50" i="1"/>
  <c r="E49" i="1"/>
  <c r="E48" i="1"/>
  <c r="E47" i="1"/>
  <c r="E41" i="1"/>
  <c r="E40" i="1"/>
  <c r="E39" i="1"/>
  <c r="E38" i="1"/>
  <c r="E37" i="1"/>
  <c r="E31" i="1"/>
  <c r="E30" i="1"/>
  <c r="E29" i="1"/>
  <c r="E28" i="1"/>
  <c r="E27" i="1"/>
  <c r="E22" i="1"/>
  <c r="E21" i="1"/>
  <c r="E20" i="1"/>
  <c r="E19" i="1"/>
  <c r="E18" i="1"/>
  <c r="F74" i="1" l="1"/>
  <c r="F91" i="1"/>
  <c r="F42" i="1"/>
  <c r="F84" i="1"/>
  <c r="F54" i="1"/>
  <c r="F25" i="1"/>
  <c r="F45" i="1"/>
  <c r="J34" i="1"/>
  <c r="F65" i="1"/>
  <c r="F52" i="1"/>
  <c r="F55" i="1"/>
  <c r="F62" i="1"/>
  <c r="J33" i="1"/>
  <c r="F95" i="1"/>
  <c r="J32" i="1"/>
  <c r="F71" i="1"/>
  <c r="F81" i="1"/>
  <c r="F41" i="1"/>
  <c r="F44" i="1"/>
  <c r="F23" i="1"/>
  <c r="F35" i="1"/>
  <c r="F32" i="1"/>
  <c r="J31" i="1"/>
  <c r="C13" i="1"/>
  <c r="C11" i="1" l="1"/>
  <c r="C12" i="1"/>
</calcChain>
</file>

<file path=xl/sharedStrings.xml><?xml version="1.0" encoding="utf-8"?>
<sst xmlns="http://schemas.openxmlformats.org/spreadsheetml/2006/main" count="185" uniqueCount="74">
  <si>
    <t>By Vertex42.com</t>
  </si>
  <si>
    <t>© 2010 Vertex42 LLC</t>
  </si>
  <si>
    <t xml:space="preserve">Weighted GPA </t>
  </si>
  <si>
    <t>Do not submit copies or modifications of this template to any website or online template gallery. Thank you.</t>
  </si>
  <si>
    <t xml:space="preserve">Cumulative GPA: </t>
  </si>
  <si>
    <t>GPA Table</t>
  </si>
  <si>
    <t>Course</t>
  </si>
  <si>
    <t>Grade</t>
  </si>
  <si>
    <t>Credits</t>
  </si>
  <si>
    <t>Points</t>
  </si>
  <si>
    <t>A+</t>
  </si>
  <si>
    <t>Year 1 Semester 1</t>
  </si>
  <si>
    <t>A</t>
  </si>
  <si>
    <t>A-</t>
  </si>
  <si>
    <t>B+</t>
  </si>
  <si>
    <t>B</t>
  </si>
  <si>
    <t>B-</t>
  </si>
  <si>
    <t>C+</t>
  </si>
  <si>
    <t>C</t>
  </si>
  <si>
    <t>Credits:</t>
  </si>
  <si>
    <t>C-</t>
  </si>
  <si>
    <t>Semester GPA:</t>
  </si>
  <si>
    <t>D+</t>
  </si>
  <si>
    <t>Year 1 Semester 2</t>
  </si>
  <si>
    <t>D</t>
  </si>
  <si>
    <t>E</t>
  </si>
  <si>
    <t>WGPA Calculation</t>
  </si>
  <si>
    <t>Year</t>
  </si>
  <si>
    <t>Cosidered Level (%)</t>
  </si>
  <si>
    <t>WGPA Points</t>
  </si>
  <si>
    <t>1st Year</t>
  </si>
  <si>
    <t>2nd Year</t>
  </si>
  <si>
    <t>3rd Year</t>
  </si>
  <si>
    <t>4th Year</t>
  </si>
  <si>
    <t>Year 2 Semester 1</t>
  </si>
  <si>
    <t>WGPA Requirements for the Degree Classes</t>
  </si>
  <si>
    <t>Degree Class</t>
  </si>
  <si>
    <t>4.00 - 3.70</t>
  </si>
  <si>
    <t>1st Class Honours</t>
  </si>
  <si>
    <t>3.30 - 3.69</t>
  </si>
  <si>
    <t>2nd Class Upper Division</t>
  </si>
  <si>
    <t>3.00 - 3.29</t>
  </si>
  <si>
    <t>2nd Class Lower Division</t>
  </si>
  <si>
    <t>2.00 - 2.99</t>
  </si>
  <si>
    <t>Pass</t>
  </si>
  <si>
    <t>Year 2 Semester 2</t>
  </si>
  <si>
    <t>{42}</t>
  </si>
  <si>
    <t>Year 3 Semester 1</t>
  </si>
  <si>
    <t>Year 3 Semester 2</t>
  </si>
  <si>
    <t>Year 4 Semester 1</t>
  </si>
  <si>
    <t>Year 4 Semester 2</t>
  </si>
  <si>
    <t>[42]</t>
  </si>
  <si>
    <t>Module A</t>
  </si>
  <si>
    <t>Module B</t>
  </si>
  <si>
    <t>Module C</t>
  </si>
  <si>
    <t>Module E</t>
  </si>
  <si>
    <t>Module F</t>
  </si>
  <si>
    <t>Module G</t>
  </si>
  <si>
    <t>Module G (Non GPA)</t>
  </si>
  <si>
    <t>Total No. of (GPA)Credits:</t>
  </si>
  <si>
    <t xml:space="preserve"> Cumulative GPA:</t>
  </si>
  <si>
    <t>Semester Credits:</t>
  </si>
  <si>
    <t>Cumulative GPA:</t>
  </si>
  <si>
    <t>Semester Grade Points</t>
  </si>
  <si>
    <t>CGP</t>
  </si>
  <si>
    <t>Instructions before calculations</t>
  </si>
  <si>
    <t>1. List down the semester-wise module codes, if they are GPA or Non GPA* modules, credits assigned per module and grade achieved</t>
  </si>
  <si>
    <t>*None GPA modules are not calculated for the CGPA  and WGPA</t>
  </si>
  <si>
    <t>2. Then calculate semester CGPA by dividing the total grade points value by total number of credits</t>
  </si>
  <si>
    <t>3. To calculate the annual CGPA divide the total grade points of both semesters by total credits value of both semester</t>
  </si>
  <si>
    <t>4. To calculate the Yearly Weighted GPA, mutiply the year CGPA by the weighted percentage</t>
  </si>
  <si>
    <t>5. To caluculate overall CGPA, add all Cumilative grade points of all the years and then divide it by total credits (GPA Credits) of all the year</t>
  </si>
  <si>
    <r>
      <t xml:space="preserve">6. To calculate the overall WGPA, add the yearly WGPAs and divide it by the total number of academic years </t>
    </r>
    <r>
      <rPr>
        <b/>
        <sz val="10"/>
        <color rgb="FFFF0000"/>
        <rFont val="Arial"/>
        <family val="2"/>
      </rPr>
      <t>(Only after finishing the degree-required module can the WGPA be determined.)</t>
    </r>
  </si>
  <si>
    <t>SLIIT GPA Calculator - Faculty of Engineering (Sample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</si>
</sst>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9" x14ac:knownFonts="1">
    <font>
      <sz val="10"/>
      <color rgb="FF000000"/>
      <name val="Arial"/>
    </font>
    <font>
      <b/>
      <sz val="18"/>
      <color rgb="FFFFFFFF"/>
      <name val="Arial"/>
    </font>
    <font>
      <b/>
      <u/>
      <sz val="12"/>
      <color rgb="FF0000FF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b/>
      <sz val="12"/>
      <color rgb="FF000000"/>
      <name val="Arial"/>
    </font>
    <font>
      <b/>
      <sz val="12"/>
      <name val="Arial"/>
    </font>
    <font>
      <u/>
      <sz val="10"/>
      <color rgb="FF0000FF"/>
      <name val="Arial"/>
    </font>
    <font>
      <sz val="11"/>
      <color rgb="FF000000"/>
      <name val="Inconsolata"/>
    </font>
    <font>
      <b/>
      <sz val="12"/>
      <color rgb="FF333333"/>
      <name val="Arial"/>
    </font>
    <font>
      <sz val="10"/>
      <color rgb="FF333333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color rgb="FFF7981D"/>
      <name val="Inconsolata"/>
    </font>
    <font>
      <sz val="8"/>
      <color rgb="FF000000"/>
      <name val="Arial"/>
    </font>
    <font>
      <sz val="8"/>
      <color rgb="FFFFFFFF"/>
      <name val="Arial"/>
    </font>
    <font>
      <b/>
      <sz val="10"/>
      <name val="Arial"/>
    </font>
    <font>
      <sz val="7.5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FFFFFF"/>
        <bgColor rgb="FFFFFFFF"/>
      </patternFill>
    </fill>
    <fill>
      <patternFill patternType="solid">
        <fgColor rgb="FFBCC5E1"/>
        <bgColor rgb="FFBCC5E1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5" fillId="0" borderId="0" xfId="0" applyFont="1" applyAlignment="1"/>
    <xf numFmtId="9" fontId="6" fillId="0" borderId="0" xfId="0" applyNumberFormat="1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8" fillId="3" borderId="0" xfId="0" applyFont="1" applyFill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164" fontId="10" fillId="4" borderId="0" xfId="0" applyNumberFormat="1" applyFont="1" applyFill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1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left"/>
    </xf>
    <xf numFmtId="0" fontId="13" fillId="3" borderId="4" xfId="0" applyFont="1" applyFill="1" applyBorder="1" applyAlignment="1">
      <alignment horizontal="center"/>
    </xf>
    <xf numFmtId="0" fontId="15" fillId="4" borderId="0" xfId="0" applyFont="1" applyFill="1"/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5" fillId="0" borderId="5" xfId="0" applyFont="1" applyBorder="1"/>
    <xf numFmtId="0" fontId="0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64" fontId="0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2" fillId="5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9" fontId="13" fillId="0" borderId="3" xfId="0" applyNumberFormat="1" applyFont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ont="1" applyAlignment="1"/>
    <xf numFmtId="0" fontId="3" fillId="0" borderId="5" xfId="0" applyFont="1" applyBorder="1"/>
    <xf numFmtId="0" fontId="19" fillId="7" borderId="0" xfId="0" applyFont="1" applyFill="1" applyAlignment="1">
      <alignment horizontal="center"/>
    </xf>
    <xf numFmtId="0" fontId="20" fillId="7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2" fontId="0" fillId="6" borderId="0" xfId="0" applyNumberFormat="1" applyFont="1" applyFill="1" applyAlignment="1">
      <alignment horizontal="center"/>
    </xf>
    <xf numFmtId="2" fontId="3" fillId="7" borderId="0" xfId="0" applyNumberFormat="1" applyFont="1" applyFill="1" applyAlignment="1">
      <alignment horizontal="center"/>
    </xf>
    <xf numFmtId="0" fontId="22" fillId="0" borderId="3" xfId="0" applyFont="1" applyBorder="1" applyAlignment="1">
      <alignment horizontal="left"/>
    </xf>
    <xf numFmtId="0" fontId="0" fillId="8" borderId="0" xfId="0" applyFont="1" applyFill="1" applyAlignment="1">
      <alignment horizontal="center"/>
    </xf>
    <xf numFmtId="0" fontId="23" fillId="9" borderId="0" xfId="0" applyFont="1" applyFill="1" applyAlignment="1"/>
    <xf numFmtId="0" fontId="3" fillId="9" borderId="0" xfId="0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center"/>
    </xf>
    <xf numFmtId="2" fontId="8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0" fillId="0" borderId="0" xfId="0"/>
    <xf numFmtId="0" fontId="13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1" fillId="2" borderId="0" xfId="0" applyFont="1" applyFill="1" applyAlignment="1">
      <alignment horizontal="left" vertical="top"/>
    </xf>
    <xf numFmtId="0" fontId="0" fillId="0" borderId="0" xfId="0" applyFont="1" applyAlignment="1"/>
    <xf numFmtId="0" fontId="16" fillId="0" borderId="0" xfId="0" applyFont="1" applyAlignment="1">
      <alignment horizontal="right"/>
    </xf>
    <xf numFmtId="0" fontId="16" fillId="0" borderId="5" xfId="0" applyFont="1" applyBorder="1" applyAlignment="1">
      <alignment horizontal="right"/>
    </xf>
    <xf numFmtId="0" fontId="5" fillId="0" borderId="5" xfId="0" applyFont="1" applyBorder="1"/>
    <xf numFmtId="0" fontId="2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95"/>
  <sheetViews>
    <sheetView showGridLines="0" tabSelected="1" workbookViewId="0">
      <selection activeCell="J12" sqref="J12"/>
    </sheetView>
  </sheetViews>
  <sheetFormatPr defaultColWidth="14.44140625" defaultRowHeight="15.75" customHeight="1" x14ac:dyDescent="0.25"/>
  <cols>
    <col min="1" max="1" width="3.109375" customWidth="1"/>
    <col min="2" max="2" width="26.33203125" customWidth="1"/>
    <col min="3" max="3" width="13.33203125" customWidth="1"/>
    <col min="4" max="4" width="14.109375" customWidth="1"/>
    <col min="5" max="5" width="13.109375" customWidth="1"/>
    <col min="6" max="6" width="16.44140625" customWidth="1"/>
    <col min="7" max="7" width="5.5546875" customWidth="1"/>
    <col min="8" max="8" width="20.5546875" customWidth="1"/>
    <col min="9" max="10" width="22" customWidth="1"/>
  </cols>
  <sheetData>
    <row r="1" spans="1:12" ht="23.25" customHeight="1" x14ac:dyDescent="0.25">
      <c r="A1" s="70" t="s">
        <v>73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s="60" customFormat="1" ht="14.25" customHeight="1" x14ac:dyDescent="0.35">
      <c r="A2" s="61" t="s">
        <v>65</v>
      </c>
      <c r="B2" s="62"/>
      <c r="C2" s="62"/>
      <c r="D2" s="62"/>
      <c r="E2" s="62"/>
      <c r="F2" s="62"/>
      <c r="G2" s="62"/>
      <c r="H2" s="62"/>
      <c r="I2" s="63"/>
      <c r="J2" s="63"/>
      <c r="K2" s="63"/>
      <c r="L2" s="63"/>
    </row>
    <row r="3" spans="1:12" s="60" customFormat="1" ht="14.25" customHeight="1" x14ac:dyDescent="0.3">
      <c r="A3" s="61"/>
      <c r="B3" s="68" t="s">
        <v>66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s="60" customFormat="1" ht="14.25" customHeight="1" x14ac:dyDescent="0.3">
      <c r="A4" s="61"/>
      <c r="B4" s="68" t="s">
        <v>67</v>
      </c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60" customFormat="1" ht="14.25" customHeight="1" x14ac:dyDescent="0.3">
      <c r="A5" s="61"/>
      <c r="B5" s="68" t="s">
        <v>68</v>
      </c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s="60" customFormat="1" ht="14.25" customHeight="1" x14ac:dyDescent="0.3">
      <c r="A6" s="61"/>
      <c r="B6" s="68" t="s">
        <v>69</v>
      </c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s="60" customFormat="1" ht="14.25" customHeight="1" x14ac:dyDescent="0.3">
      <c r="A7" s="61"/>
      <c r="B7" s="68" t="s">
        <v>70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s="60" customFormat="1" ht="14.25" customHeight="1" x14ac:dyDescent="0.3">
      <c r="A8" s="61"/>
      <c r="B8" s="69" t="s">
        <v>71</v>
      </c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s="45" customFormat="1" ht="14.25" customHeight="1" x14ac:dyDescent="0.3">
      <c r="A9" s="61"/>
      <c r="B9" s="69" t="s">
        <v>72</v>
      </c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ht="13.2" x14ac:dyDescent="0.25">
      <c r="C10" s="3"/>
      <c r="D10" s="4"/>
      <c r="E10" s="4"/>
      <c r="F10" s="6"/>
    </row>
    <row r="11" spans="1:12" ht="15.6" x14ac:dyDescent="0.3">
      <c r="B11" s="8" t="s">
        <v>2</v>
      </c>
      <c r="C11" s="58">
        <f>ROUNDUP(SUM(J31:J34),4)</f>
        <v>3.3945000000000003</v>
      </c>
      <c r="D11" s="12"/>
      <c r="E11" s="12"/>
      <c r="F11" s="13"/>
    </row>
    <row r="12" spans="1:12" ht="15.6" x14ac:dyDescent="0.3">
      <c r="B12" s="8" t="s">
        <v>4</v>
      </c>
      <c r="C12" s="59">
        <f>F92/C13</f>
        <v>3.2918518518518516</v>
      </c>
      <c r="D12" s="14"/>
    </row>
    <row r="13" spans="1:12" ht="15.6" x14ac:dyDescent="0.3">
      <c r="B13" s="15" t="s">
        <v>59</v>
      </c>
      <c r="C13" s="10">
        <f>SUM(F24+F33+F43+F53+F63+F73+F83+F93)</f>
        <v>135</v>
      </c>
      <c r="F13" s="2"/>
      <c r="H13" s="16"/>
      <c r="I13" s="16"/>
      <c r="J13" s="16"/>
    </row>
    <row r="14" spans="1:12" ht="15.6" x14ac:dyDescent="0.3">
      <c r="F14" s="2"/>
      <c r="H14" s="76" t="s">
        <v>5</v>
      </c>
      <c r="I14" s="71"/>
      <c r="J14" s="16"/>
    </row>
    <row r="15" spans="1:12" ht="15.6" x14ac:dyDescent="0.25">
      <c r="B15" s="17" t="s">
        <v>6</v>
      </c>
      <c r="C15" s="17" t="s">
        <v>7</v>
      </c>
      <c r="D15" s="17" t="s">
        <v>8</v>
      </c>
      <c r="E15" s="17" t="s">
        <v>9</v>
      </c>
      <c r="F15" s="2"/>
      <c r="H15" s="18" t="s">
        <v>7</v>
      </c>
      <c r="I15" s="18" t="s">
        <v>9</v>
      </c>
    </row>
    <row r="16" spans="1:12" ht="13.2" x14ac:dyDescent="0.25">
      <c r="F16" s="2"/>
      <c r="G16" s="19"/>
      <c r="H16" s="20" t="s">
        <v>10</v>
      </c>
      <c r="I16" s="21">
        <v>4</v>
      </c>
      <c r="J16" s="22"/>
    </row>
    <row r="17" spans="1:10" ht="13.2" x14ac:dyDescent="0.25">
      <c r="B17" s="23" t="s">
        <v>11</v>
      </c>
      <c r="C17" s="24"/>
      <c r="D17" s="24"/>
      <c r="F17" s="2"/>
      <c r="G17" s="19"/>
      <c r="H17" s="20" t="s">
        <v>12</v>
      </c>
      <c r="I17" s="20">
        <v>4</v>
      </c>
      <c r="J17" s="25"/>
    </row>
    <row r="18" spans="1:10" ht="13.8" x14ac:dyDescent="0.25">
      <c r="A18" s="19"/>
      <c r="B18" s="26" t="s">
        <v>52</v>
      </c>
      <c r="C18" s="21" t="s">
        <v>10</v>
      </c>
      <c r="D18" s="21">
        <v>3</v>
      </c>
      <c r="E18" s="27">
        <f t="shared" ref="E18:E23" si="0">IF(OR(ISBLANK(D18),ISBLANK(C18)),0,IF(ISERROR(MATCH(C18,$H$16:$H$27,0)),0,D18*INDEX($I$16:$I$27,MATCH(C18,$H$16:$H$27,0))))</f>
        <v>12</v>
      </c>
      <c r="F18" s="28"/>
      <c r="G18" s="19"/>
      <c r="H18" s="20" t="s">
        <v>13</v>
      </c>
      <c r="I18" s="20">
        <v>3.7</v>
      </c>
      <c r="J18" s="25"/>
    </row>
    <row r="19" spans="1:10" ht="13.2" x14ac:dyDescent="0.25">
      <c r="A19" s="19"/>
      <c r="B19" s="29" t="s">
        <v>53</v>
      </c>
      <c r="C19" s="21" t="s">
        <v>18</v>
      </c>
      <c r="D19" s="21">
        <v>3</v>
      </c>
      <c r="E19" s="27">
        <f t="shared" si="0"/>
        <v>6</v>
      </c>
      <c r="F19" s="2"/>
      <c r="G19" s="19"/>
      <c r="H19" s="20" t="s">
        <v>14</v>
      </c>
      <c r="I19" s="20">
        <v>3.3</v>
      </c>
      <c r="J19" s="25"/>
    </row>
    <row r="20" spans="1:10" ht="13.2" x14ac:dyDescent="0.25">
      <c r="A20" s="19"/>
      <c r="B20" s="29" t="s">
        <v>54</v>
      </c>
      <c r="C20" s="21" t="s">
        <v>15</v>
      </c>
      <c r="D20" s="21">
        <v>4</v>
      </c>
      <c r="E20" s="27">
        <f t="shared" si="0"/>
        <v>12</v>
      </c>
      <c r="F20" s="2"/>
      <c r="G20" s="19"/>
      <c r="H20" s="20" t="s">
        <v>15</v>
      </c>
      <c r="I20" s="20">
        <v>3</v>
      </c>
      <c r="J20" s="25"/>
    </row>
    <row r="21" spans="1:10" ht="13.2" x14ac:dyDescent="0.25">
      <c r="A21" s="19"/>
      <c r="B21" s="29" t="s">
        <v>55</v>
      </c>
      <c r="C21" s="21" t="s">
        <v>16</v>
      </c>
      <c r="D21" s="21">
        <v>5</v>
      </c>
      <c r="E21" s="27">
        <f t="shared" si="0"/>
        <v>13.5</v>
      </c>
      <c r="F21" s="2"/>
      <c r="G21" s="19"/>
      <c r="H21" s="20" t="s">
        <v>16</v>
      </c>
      <c r="I21" s="20">
        <v>2.7</v>
      </c>
      <c r="J21" s="25"/>
    </row>
    <row r="22" spans="1:10" ht="13.2" x14ac:dyDescent="0.25">
      <c r="A22" s="19"/>
      <c r="B22" s="29" t="s">
        <v>56</v>
      </c>
      <c r="C22" s="21" t="s">
        <v>17</v>
      </c>
      <c r="D22" s="21">
        <v>3</v>
      </c>
      <c r="E22" s="27">
        <f t="shared" si="0"/>
        <v>6.8999999999999995</v>
      </c>
      <c r="F22" s="47" t="s">
        <v>63</v>
      </c>
      <c r="G22" s="19"/>
      <c r="H22" s="20" t="s">
        <v>17</v>
      </c>
      <c r="I22" s="20">
        <v>2.2999999999999998</v>
      </c>
      <c r="J22" s="25"/>
    </row>
    <row r="23" spans="1:10" ht="13.2" x14ac:dyDescent="0.25">
      <c r="A23" s="19"/>
      <c r="B23" s="29" t="s">
        <v>57</v>
      </c>
      <c r="C23" s="30" t="s">
        <v>12</v>
      </c>
      <c r="D23" s="30">
        <v>3</v>
      </c>
      <c r="E23" s="27">
        <f t="shared" si="0"/>
        <v>12</v>
      </c>
      <c r="F23" s="50">
        <f>SUM(E18:E23)</f>
        <v>62.4</v>
      </c>
      <c r="G23" s="19"/>
      <c r="H23" s="20" t="s">
        <v>18</v>
      </c>
      <c r="I23" s="20">
        <v>2</v>
      </c>
      <c r="J23" s="25"/>
    </row>
    <row r="24" spans="1:10" ht="13.2" x14ac:dyDescent="0.25">
      <c r="B24" s="31"/>
      <c r="C24" s="46"/>
      <c r="D24" s="73" t="s">
        <v>19</v>
      </c>
      <c r="E24" s="74"/>
      <c r="F24" s="32">
        <f>SUM(D18:D23)</f>
        <v>21</v>
      </c>
      <c r="G24" s="19"/>
      <c r="H24" s="20" t="s">
        <v>20</v>
      </c>
      <c r="I24" s="20">
        <v>1.7</v>
      </c>
      <c r="J24" s="25"/>
    </row>
    <row r="25" spans="1:10" ht="13.2" x14ac:dyDescent="0.25">
      <c r="D25" s="72" t="s">
        <v>21</v>
      </c>
      <c r="E25" s="71"/>
      <c r="F25" s="34">
        <f>ROUNDUP(IF(SUM(D18:D23)=0,"",SUM(E18:E23)/SUM(D18:D23)),2)</f>
        <v>2.98</v>
      </c>
      <c r="G25" s="19"/>
      <c r="H25" s="20" t="s">
        <v>22</v>
      </c>
      <c r="I25" s="20">
        <v>1.3</v>
      </c>
      <c r="J25" s="25"/>
    </row>
    <row r="26" spans="1:10" ht="13.2" x14ac:dyDescent="0.25">
      <c r="B26" s="23" t="s">
        <v>23</v>
      </c>
      <c r="C26" s="24"/>
      <c r="D26" s="24"/>
      <c r="F26" s="2"/>
      <c r="G26" s="19"/>
      <c r="H26" s="20" t="s">
        <v>24</v>
      </c>
      <c r="I26" s="20">
        <v>1</v>
      </c>
      <c r="J26" s="25"/>
    </row>
    <row r="27" spans="1:10" ht="13.2" x14ac:dyDescent="0.25">
      <c r="A27" s="19"/>
      <c r="B27" s="29" t="s">
        <v>52</v>
      </c>
      <c r="C27" s="21" t="s">
        <v>18</v>
      </c>
      <c r="D27" s="20">
        <v>3</v>
      </c>
      <c r="E27" s="27">
        <f t="shared" ref="E27:E32" si="1">IF(OR(ISBLANK(D27),ISBLANK(C27)),0,IF(ISERROR(MATCH(C27,$H$16:$H$27,0)),0,D27*INDEX($I$16:$I$27,MATCH(C27,$H$16:$H$27,0))))</f>
        <v>6</v>
      </c>
      <c r="F27" s="2"/>
      <c r="H27" s="21" t="s">
        <v>25</v>
      </c>
      <c r="I27" s="21">
        <v>0</v>
      </c>
      <c r="J27" s="22"/>
    </row>
    <row r="28" spans="1:10" ht="13.2" x14ac:dyDescent="0.25">
      <c r="A28" s="19"/>
      <c r="B28" s="29" t="s">
        <v>53</v>
      </c>
      <c r="C28" s="21" t="s">
        <v>15</v>
      </c>
      <c r="D28" s="21">
        <v>3</v>
      </c>
      <c r="E28" s="27">
        <f t="shared" si="1"/>
        <v>9</v>
      </c>
      <c r="F28" s="2"/>
      <c r="H28" s="31"/>
      <c r="I28" s="31"/>
    </row>
    <row r="29" spans="1:10" ht="15.6" x14ac:dyDescent="0.3">
      <c r="A29" s="19"/>
      <c r="B29" s="29" t="s">
        <v>54</v>
      </c>
      <c r="C29" s="21" t="s">
        <v>18</v>
      </c>
      <c r="D29" s="21">
        <v>3</v>
      </c>
      <c r="E29" s="27">
        <f t="shared" si="1"/>
        <v>6</v>
      </c>
      <c r="F29" s="2"/>
      <c r="H29" s="76" t="s">
        <v>26</v>
      </c>
      <c r="I29" s="71"/>
      <c r="J29" s="35"/>
    </row>
    <row r="30" spans="1:10" ht="13.2" x14ac:dyDescent="0.25">
      <c r="A30" s="19"/>
      <c r="B30" s="29" t="s">
        <v>55</v>
      </c>
      <c r="C30" s="21" t="s">
        <v>12</v>
      </c>
      <c r="D30" s="21">
        <v>3</v>
      </c>
      <c r="E30" s="27">
        <f t="shared" si="1"/>
        <v>12</v>
      </c>
      <c r="F30" s="48" t="s">
        <v>63</v>
      </c>
      <c r="H30" s="36" t="s">
        <v>27</v>
      </c>
      <c r="I30" s="36" t="s">
        <v>28</v>
      </c>
      <c r="J30" s="37" t="s">
        <v>29</v>
      </c>
    </row>
    <row r="31" spans="1:10" ht="13.2" x14ac:dyDescent="0.25">
      <c r="A31" s="19"/>
      <c r="B31" s="29" t="s">
        <v>56</v>
      </c>
      <c r="C31" s="21" t="s">
        <v>15</v>
      </c>
      <c r="D31" s="21">
        <v>3</v>
      </c>
      <c r="E31" s="27">
        <f t="shared" si="1"/>
        <v>9</v>
      </c>
      <c r="F31" s="51">
        <f>SUM(E27:E32)</f>
        <v>51</v>
      </c>
      <c r="H31" s="21" t="s">
        <v>30</v>
      </c>
      <c r="I31" s="38">
        <v>0.1</v>
      </c>
      <c r="J31" s="21">
        <f>(((SUM(E$18:E$32)/SUM(D$18:D$32))*10)/100)</f>
        <v>0.29076923076923078</v>
      </c>
    </row>
    <row r="32" spans="1:10" ht="13.2" x14ac:dyDescent="0.25">
      <c r="A32" s="19"/>
      <c r="B32" s="29" t="s">
        <v>57</v>
      </c>
      <c r="C32" s="30" t="s">
        <v>15</v>
      </c>
      <c r="D32" s="30">
        <v>3</v>
      </c>
      <c r="E32" s="27">
        <f t="shared" si="1"/>
        <v>9</v>
      </c>
      <c r="F32" s="53">
        <f>SUM((E18:E23),(E27:E32))</f>
        <v>113.4</v>
      </c>
      <c r="G32" s="54" t="s">
        <v>64</v>
      </c>
      <c r="H32" s="21" t="s">
        <v>31</v>
      </c>
      <c r="I32" s="38">
        <v>0.2</v>
      </c>
      <c r="J32" s="20">
        <f>(((SUM((E$37:E$42),(E47:E51))/SUM((D$37:D$42),(D47:D51)))*20)/100)</f>
        <v>0.6777777777777777</v>
      </c>
    </row>
    <row r="33" spans="1:10" ht="13.2" x14ac:dyDescent="0.25">
      <c r="B33" s="31"/>
      <c r="C33" s="31"/>
      <c r="D33" s="73" t="s">
        <v>61</v>
      </c>
      <c r="E33" s="74"/>
      <c r="F33" s="32">
        <f>SUM(D27:D32)</f>
        <v>18</v>
      </c>
      <c r="H33" s="21" t="s">
        <v>32</v>
      </c>
      <c r="I33" s="38">
        <v>0.3</v>
      </c>
      <c r="J33" s="20">
        <f>((SUM((E$57:E$61),(E67:E70))/SUM((D$57:D$61),(D67:D70))*30)/100)</f>
        <v>1.0741935483870968</v>
      </c>
    </row>
    <row r="34" spans="1:10" ht="13.2" x14ac:dyDescent="0.25">
      <c r="D34" s="72" t="s">
        <v>21</v>
      </c>
      <c r="E34" s="71"/>
      <c r="F34" s="56">
        <f>ROUNDUP(IF(SUM(D27:D32)=0,"",SUM(E27:E32)/SUM(D27:D32)),2)</f>
        <v>2.84</v>
      </c>
      <c r="H34" s="21" t="s">
        <v>33</v>
      </c>
      <c r="I34" s="38">
        <v>0.4</v>
      </c>
      <c r="J34" s="20">
        <f>((SUM((E$77:E$81),(E87:E89))/SUM((D$77:D$81),(D87:D89))*40)/100)</f>
        <v>1.3517241379310345</v>
      </c>
    </row>
    <row r="35" spans="1:10" ht="13.2" x14ac:dyDescent="0.25">
      <c r="D35" s="72" t="s">
        <v>60</v>
      </c>
      <c r="E35" s="71"/>
      <c r="F35" s="34">
        <f>IF(ISBLANK(C$32),"0.00",SUM((E18:E23),(E27:E32))/SUM((D18:D23),(D27:D32)))</f>
        <v>2.907692307692308</v>
      </c>
    </row>
    <row r="36" spans="1:10" ht="15.6" x14ac:dyDescent="0.3">
      <c r="B36" s="23" t="s">
        <v>34</v>
      </c>
      <c r="C36" s="24"/>
      <c r="D36" s="24"/>
      <c r="F36" s="2"/>
      <c r="H36" s="76" t="s">
        <v>35</v>
      </c>
      <c r="I36" s="71"/>
      <c r="J36" s="71"/>
    </row>
    <row r="37" spans="1:10" ht="13.2" x14ac:dyDescent="0.25">
      <c r="A37" s="19"/>
      <c r="B37" s="29" t="s">
        <v>52</v>
      </c>
      <c r="C37" s="21" t="s">
        <v>12</v>
      </c>
      <c r="D37" s="21">
        <v>3</v>
      </c>
      <c r="E37" s="27">
        <f t="shared" ref="E37:E42" si="2">IF(OR(ISBLANK(D37),ISBLANK(C37)),0,IF(ISERROR(MATCH(C37,$H$16:$H$27,0)),0,D37*INDEX($I$16:$I$27,MATCH(C37,$H$16:$H$27,0))))</f>
        <v>12</v>
      </c>
      <c r="F37" s="2"/>
      <c r="H37" s="66" t="s">
        <v>29</v>
      </c>
      <c r="I37" s="66" t="s">
        <v>36</v>
      </c>
      <c r="J37" s="65"/>
    </row>
    <row r="38" spans="1:10" ht="13.2" x14ac:dyDescent="0.25">
      <c r="A38" s="19"/>
      <c r="B38" s="29" t="s">
        <v>53</v>
      </c>
      <c r="C38" s="21" t="s">
        <v>15</v>
      </c>
      <c r="D38" s="21">
        <v>3</v>
      </c>
      <c r="E38" s="27">
        <f t="shared" si="2"/>
        <v>9</v>
      </c>
      <c r="F38" s="2"/>
      <c r="H38" s="67" t="s">
        <v>37</v>
      </c>
      <c r="I38" s="67" t="s">
        <v>38</v>
      </c>
      <c r="J38" s="64"/>
    </row>
    <row r="39" spans="1:10" ht="13.2" x14ac:dyDescent="0.25">
      <c r="A39" s="19"/>
      <c r="B39" s="29" t="s">
        <v>54</v>
      </c>
      <c r="C39" s="21" t="s">
        <v>18</v>
      </c>
      <c r="D39" s="21">
        <v>4</v>
      </c>
      <c r="E39" s="27">
        <f t="shared" si="2"/>
        <v>8</v>
      </c>
      <c r="F39" s="2"/>
      <c r="H39" s="67" t="s">
        <v>39</v>
      </c>
      <c r="I39" s="67" t="s">
        <v>40</v>
      </c>
      <c r="J39" s="64"/>
    </row>
    <row r="40" spans="1:10" ht="13.2" x14ac:dyDescent="0.25">
      <c r="A40" s="19"/>
      <c r="B40" s="29" t="s">
        <v>55</v>
      </c>
      <c r="C40" s="21" t="s">
        <v>12</v>
      </c>
      <c r="D40" s="21">
        <v>4</v>
      </c>
      <c r="E40" s="27">
        <f t="shared" si="2"/>
        <v>16</v>
      </c>
      <c r="F40" s="48" t="s">
        <v>63</v>
      </c>
      <c r="H40" s="67" t="s">
        <v>41</v>
      </c>
      <c r="I40" s="67" t="s">
        <v>42</v>
      </c>
      <c r="J40" s="64"/>
    </row>
    <row r="41" spans="1:10" ht="13.2" x14ac:dyDescent="0.25">
      <c r="A41" s="19"/>
      <c r="B41" s="29" t="s">
        <v>56</v>
      </c>
      <c r="C41" s="21" t="s">
        <v>12</v>
      </c>
      <c r="D41" s="21">
        <v>3</v>
      </c>
      <c r="E41" s="27">
        <f t="shared" si="2"/>
        <v>12</v>
      </c>
      <c r="F41" s="51">
        <f>SUM(E37:E42)</f>
        <v>69</v>
      </c>
      <c r="H41" s="67" t="s">
        <v>43</v>
      </c>
      <c r="I41" s="67" t="s">
        <v>44</v>
      </c>
      <c r="J41" s="64"/>
    </row>
    <row r="42" spans="1:10" ht="13.2" x14ac:dyDescent="0.25">
      <c r="A42" s="19"/>
      <c r="B42" s="29" t="s">
        <v>57</v>
      </c>
      <c r="C42" s="30" t="s">
        <v>12</v>
      </c>
      <c r="D42" s="30">
        <v>3</v>
      </c>
      <c r="E42" s="27">
        <f t="shared" si="2"/>
        <v>12</v>
      </c>
      <c r="F42" s="55">
        <f>SUM((E18:E22),(E27:E31),(E37:E42))</f>
        <v>161.4</v>
      </c>
      <c r="G42" s="54" t="s">
        <v>64</v>
      </c>
    </row>
    <row r="43" spans="1:10" ht="13.2" x14ac:dyDescent="0.25">
      <c r="B43" s="31"/>
      <c r="C43" s="31"/>
      <c r="D43" s="31"/>
      <c r="E43" s="49" t="s">
        <v>61</v>
      </c>
      <c r="F43" s="32">
        <f>SUM(D37:D42)</f>
        <v>20</v>
      </c>
    </row>
    <row r="44" spans="1:10" ht="13.2" x14ac:dyDescent="0.25">
      <c r="D44" s="72" t="s">
        <v>21</v>
      </c>
      <c r="E44" s="71"/>
      <c r="F44" s="2">
        <f>ROUNDUP(IF(SUM(D37:D42)=0,"",SUM(E37:E42)/SUM(D37:D42)),3)</f>
        <v>3.45</v>
      </c>
    </row>
    <row r="45" spans="1:10" ht="13.2" x14ac:dyDescent="0.25">
      <c r="D45" s="72" t="s">
        <v>62</v>
      </c>
      <c r="E45" s="71"/>
      <c r="F45" s="34">
        <f>IF(ISBLANK(C$42),"0.00",SUM((E18:E23),(E27:E32),(E37:E42))/SUM((D18:D23),(D27:D32),(D37:D42)))</f>
        <v>3.0915254237288137</v>
      </c>
    </row>
    <row r="46" spans="1:10" ht="13.2" x14ac:dyDescent="0.25">
      <c r="B46" s="23" t="s">
        <v>45</v>
      </c>
      <c r="C46" s="24"/>
      <c r="D46" s="24"/>
      <c r="F46" s="2"/>
    </row>
    <row r="47" spans="1:10" ht="13.2" x14ac:dyDescent="0.25">
      <c r="A47" s="19"/>
      <c r="B47" s="29" t="s">
        <v>52</v>
      </c>
      <c r="C47" s="21" t="s">
        <v>18</v>
      </c>
      <c r="D47" s="21">
        <v>4</v>
      </c>
      <c r="E47" s="27">
        <f t="shared" ref="E47:E52" si="3">IF(OR(ISBLANK(D47),ISBLANK(C47)),0,IF(ISERROR(MATCH(C47,$H$16:$H$27,0)),0,D47*INDEX($I$16:$I$27,MATCH(C47,$H$16:$H$27,0))))</f>
        <v>8</v>
      </c>
      <c r="F47" s="2"/>
    </row>
    <row r="48" spans="1:10" ht="13.2" x14ac:dyDescent="0.25">
      <c r="A48" s="19"/>
      <c r="B48" s="29" t="s">
        <v>53</v>
      </c>
      <c r="C48" s="21" t="s">
        <v>12</v>
      </c>
      <c r="D48" s="21">
        <v>3</v>
      </c>
      <c r="E48" s="27">
        <f t="shared" si="3"/>
        <v>12</v>
      </c>
      <c r="F48" s="2"/>
    </row>
    <row r="49" spans="1:7" ht="13.2" x14ac:dyDescent="0.25">
      <c r="A49" s="19"/>
      <c r="B49" s="29" t="s">
        <v>54</v>
      </c>
      <c r="C49" s="21" t="s">
        <v>10</v>
      </c>
      <c r="D49" s="21">
        <v>3</v>
      </c>
      <c r="E49" s="27">
        <f t="shared" si="3"/>
        <v>12</v>
      </c>
      <c r="F49" s="2"/>
    </row>
    <row r="50" spans="1:7" ht="13.2" x14ac:dyDescent="0.25">
      <c r="A50" s="19"/>
      <c r="B50" s="29" t="s">
        <v>55</v>
      </c>
      <c r="C50" s="21" t="s">
        <v>15</v>
      </c>
      <c r="D50" s="21">
        <v>3</v>
      </c>
      <c r="E50" s="27">
        <f t="shared" si="3"/>
        <v>9</v>
      </c>
      <c r="F50" s="48" t="s">
        <v>63</v>
      </c>
    </row>
    <row r="51" spans="1:7" ht="13.2" x14ac:dyDescent="0.25">
      <c r="A51" s="19"/>
      <c r="B51" s="29" t="s">
        <v>56</v>
      </c>
      <c r="C51" s="21" t="s">
        <v>12</v>
      </c>
      <c r="D51" s="21">
        <v>3</v>
      </c>
      <c r="E51" s="27">
        <f t="shared" si="3"/>
        <v>12</v>
      </c>
      <c r="F51" s="51">
        <f>SUM(E47:E51)</f>
        <v>53</v>
      </c>
    </row>
    <row r="52" spans="1:7" ht="13.2" x14ac:dyDescent="0.25">
      <c r="A52" s="19"/>
      <c r="B52" s="29" t="s">
        <v>58</v>
      </c>
      <c r="C52" s="30" t="s">
        <v>12</v>
      </c>
      <c r="D52" s="30">
        <v>2</v>
      </c>
      <c r="E52" s="27">
        <f t="shared" si="3"/>
        <v>8</v>
      </c>
      <c r="F52" s="55">
        <f>SUM((E18:E22),(E27:E31),(E37:E41),(E47:E51))</f>
        <v>202.4</v>
      </c>
      <c r="G52" s="54" t="s">
        <v>64</v>
      </c>
    </row>
    <row r="53" spans="1:7" ht="13.2" x14ac:dyDescent="0.25">
      <c r="B53" s="40" t="s">
        <v>46</v>
      </c>
      <c r="C53" s="31"/>
      <c r="D53" s="31"/>
      <c r="E53" s="49" t="s">
        <v>61</v>
      </c>
      <c r="F53" s="32">
        <f>SUM(D47:D51)</f>
        <v>16</v>
      </c>
    </row>
    <row r="54" spans="1:7" ht="13.2" x14ac:dyDescent="0.25">
      <c r="D54" s="72" t="s">
        <v>21</v>
      </c>
      <c r="E54" s="71"/>
      <c r="F54" s="39">
        <f>ROUNDUP(IF(SUM(D47:D51)=0,"",SUM(E47:E51)/SUM(D47:D51)),3)</f>
        <v>3.3129999999999997</v>
      </c>
    </row>
    <row r="55" spans="1:7" ht="13.2" x14ac:dyDescent="0.25">
      <c r="D55" s="75" t="s">
        <v>62</v>
      </c>
      <c r="E55" s="71"/>
      <c r="F55" s="34">
        <f>IF(ISBLANK(C$51),"0.00",SUM((E18:E22),(E27:E31),(E37:E41),(E47:E51))/SUM((D18:D22),(D27:D31),(D37:D41),(D47:D51)))</f>
        <v>3.0666666666666669</v>
      </c>
    </row>
    <row r="56" spans="1:7" ht="13.2" x14ac:dyDescent="0.25">
      <c r="B56" s="23" t="s">
        <v>47</v>
      </c>
      <c r="C56" s="24"/>
      <c r="D56" s="24"/>
      <c r="F56" s="2"/>
    </row>
    <row r="57" spans="1:7" ht="13.2" x14ac:dyDescent="0.25">
      <c r="A57" s="19"/>
      <c r="B57" s="29" t="s">
        <v>52</v>
      </c>
      <c r="C57" s="21" t="s">
        <v>12</v>
      </c>
      <c r="D57" s="21">
        <v>3</v>
      </c>
      <c r="E57" s="27">
        <f t="shared" ref="E57:E62" si="4">IF(OR(ISBLANK(D57),ISBLANK(C57)),0,IF(ISERROR(MATCH(C57,$H$16:$H$27,0)),0,D57*INDEX($I$16:$I$27,MATCH(C57,$H$16:$H$27,0))))</f>
        <v>12</v>
      </c>
      <c r="F57" s="2"/>
    </row>
    <row r="58" spans="1:7" ht="13.2" x14ac:dyDescent="0.25">
      <c r="A58" s="19"/>
      <c r="B58" s="29" t="s">
        <v>53</v>
      </c>
      <c r="C58" s="21" t="s">
        <v>10</v>
      </c>
      <c r="D58" s="21">
        <v>4</v>
      </c>
      <c r="E58" s="27">
        <f t="shared" si="4"/>
        <v>16</v>
      </c>
      <c r="F58" s="2"/>
    </row>
    <row r="59" spans="1:7" ht="13.2" x14ac:dyDescent="0.25">
      <c r="A59" s="19"/>
      <c r="B59" s="29" t="s">
        <v>54</v>
      </c>
      <c r="C59" s="21" t="s">
        <v>15</v>
      </c>
      <c r="D59" s="21">
        <v>3</v>
      </c>
      <c r="E59" s="27">
        <f t="shared" si="4"/>
        <v>9</v>
      </c>
      <c r="F59" s="2"/>
    </row>
    <row r="60" spans="1:7" ht="13.2" x14ac:dyDescent="0.25">
      <c r="A60" s="19"/>
      <c r="B60" s="29" t="s">
        <v>55</v>
      </c>
      <c r="C60" s="21" t="s">
        <v>15</v>
      </c>
      <c r="D60" s="21">
        <v>4</v>
      </c>
      <c r="E60" s="27">
        <f t="shared" si="4"/>
        <v>12</v>
      </c>
      <c r="F60" s="48" t="s">
        <v>63</v>
      </c>
    </row>
    <row r="61" spans="1:7" ht="13.2" x14ac:dyDescent="0.25">
      <c r="A61" s="19"/>
      <c r="B61" s="29" t="s">
        <v>56</v>
      </c>
      <c r="C61" s="21" t="s">
        <v>15</v>
      </c>
      <c r="D61" s="21">
        <v>3</v>
      </c>
      <c r="E61" s="27">
        <f t="shared" si="4"/>
        <v>9</v>
      </c>
      <c r="F61" s="51">
        <f>SUM(E57:E61)</f>
        <v>58</v>
      </c>
    </row>
    <row r="62" spans="1:7" ht="13.2" x14ac:dyDescent="0.25">
      <c r="A62" s="19"/>
      <c r="B62" s="29" t="s">
        <v>58</v>
      </c>
      <c r="C62" s="30" t="s">
        <v>15</v>
      </c>
      <c r="D62" s="30">
        <v>2</v>
      </c>
      <c r="E62" s="27">
        <f t="shared" si="4"/>
        <v>6</v>
      </c>
      <c r="F62" s="55">
        <f>SUM((E18:E22),(E27:E31),(E37:E41),(E47:E51),(E57:E61))</f>
        <v>260.39999999999998</v>
      </c>
      <c r="G62" s="54" t="s">
        <v>64</v>
      </c>
    </row>
    <row r="63" spans="1:7" ht="13.2" x14ac:dyDescent="0.25">
      <c r="B63" s="31"/>
      <c r="C63" s="31"/>
      <c r="D63" s="31"/>
      <c r="E63" s="49" t="s">
        <v>61</v>
      </c>
      <c r="F63" s="32">
        <f>SUM(D57:D61)</f>
        <v>17</v>
      </c>
    </row>
    <row r="64" spans="1:7" ht="13.2" x14ac:dyDescent="0.25">
      <c r="D64" s="72" t="s">
        <v>21</v>
      </c>
      <c r="E64" s="71"/>
      <c r="F64" s="2">
        <f>ROUNDUP(IF(SUM(D57:D61)=0,"",SUM(E57:E61)/SUM(D57:D61)),2)</f>
        <v>3.42</v>
      </c>
    </row>
    <row r="65" spans="1:7" ht="13.2" x14ac:dyDescent="0.25">
      <c r="D65" s="75" t="s">
        <v>62</v>
      </c>
      <c r="E65" s="71"/>
      <c r="F65" s="34">
        <f>IF(ISBLANK(C$61),"0.00",SUM((E18:E22),(E27:E31),(E37:E41),(E47:E51),(E57:E61))/SUM((D18:D22),(D27:D31),(D37:D41),(D47:D51),(D57:D61)))</f>
        <v>3.137349397590361</v>
      </c>
    </row>
    <row r="66" spans="1:7" ht="13.2" x14ac:dyDescent="0.25">
      <c r="B66" s="41" t="s">
        <v>48</v>
      </c>
      <c r="C66" s="24"/>
      <c r="D66" s="24"/>
      <c r="F66" s="2"/>
    </row>
    <row r="67" spans="1:7" ht="13.2" x14ac:dyDescent="0.25">
      <c r="A67" s="19"/>
      <c r="B67" s="29" t="s">
        <v>52</v>
      </c>
      <c r="C67" s="21" t="s">
        <v>12</v>
      </c>
      <c r="D67" s="21">
        <v>3</v>
      </c>
      <c r="E67" s="27">
        <f t="shared" ref="E67:E70" si="5">IF(OR(ISBLANK(D67),ISBLANK(C67)),0,IF(ISERROR(MATCH(C67,$H$16:$H$27,0)),0,D67*INDEX($I$16:$I$27,MATCH(C67,$H$16:$H$27,0))))</f>
        <v>12</v>
      </c>
      <c r="F67" s="2"/>
    </row>
    <row r="68" spans="1:7" ht="13.2" x14ac:dyDescent="0.25">
      <c r="A68" s="19"/>
      <c r="B68" s="29" t="s">
        <v>53</v>
      </c>
      <c r="C68" s="21" t="s">
        <v>12</v>
      </c>
      <c r="D68" s="21">
        <v>4</v>
      </c>
      <c r="E68" s="27">
        <f t="shared" si="5"/>
        <v>16</v>
      </c>
      <c r="F68" s="2"/>
    </row>
    <row r="69" spans="1:7" ht="13.2" x14ac:dyDescent="0.25">
      <c r="A69" s="19"/>
      <c r="B69" s="29" t="s">
        <v>54</v>
      </c>
      <c r="C69" s="21" t="s">
        <v>12</v>
      </c>
      <c r="D69" s="21">
        <v>4</v>
      </c>
      <c r="E69" s="27">
        <f t="shared" si="5"/>
        <v>16</v>
      </c>
      <c r="F69" s="2"/>
    </row>
    <row r="70" spans="1:7" ht="13.2" x14ac:dyDescent="0.25">
      <c r="A70" s="19"/>
      <c r="B70" s="29" t="s">
        <v>55</v>
      </c>
      <c r="C70" s="21" t="s">
        <v>15</v>
      </c>
      <c r="D70" s="21">
        <v>3</v>
      </c>
      <c r="E70" s="27">
        <f t="shared" si="5"/>
        <v>9</v>
      </c>
      <c r="F70" s="48" t="s">
        <v>63</v>
      </c>
    </row>
    <row r="71" spans="1:7" ht="13.2" x14ac:dyDescent="0.25">
      <c r="A71" s="19"/>
      <c r="B71" s="29"/>
      <c r="C71" s="30"/>
      <c r="D71" s="30"/>
      <c r="E71" s="27"/>
      <c r="F71" s="51">
        <f>SUM(E67:E71)</f>
        <v>53</v>
      </c>
    </row>
    <row r="72" spans="1:7" ht="13.2" x14ac:dyDescent="0.25">
      <c r="A72" s="19"/>
      <c r="B72" s="29"/>
      <c r="C72" s="30"/>
      <c r="D72" s="30"/>
      <c r="E72" s="27"/>
      <c r="F72" s="55">
        <f>SUM((E18:E23),(E27:E32),(E37:E42),(E47:E51),(E57:E61),(E67:E71))</f>
        <v>346.4</v>
      </c>
      <c r="G72" s="54" t="s">
        <v>64</v>
      </c>
    </row>
    <row r="73" spans="1:7" ht="13.2" x14ac:dyDescent="0.25">
      <c r="B73" s="31"/>
      <c r="C73" s="31"/>
      <c r="D73" s="31"/>
      <c r="E73" s="49" t="s">
        <v>61</v>
      </c>
      <c r="F73" s="32">
        <f>SUM(D67:D70)</f>
        <v>14</v>
      </c>
    </row>
    <row r="74" spans="1:7" ht="13.2" x14ac:dyDescent="0.25">
      <c r="D74" s="72" t="s">
        <v>21</v>
      </c>
      <c r="E74" s="71"/>
      <c r="F74" s="2">
        <f>ROUNDUP(IF(SUM(D67:D72)=0,"",SUM(E67:E71)/SUM(D67:D71)),2)</f>
        <v>3.7899999999999996</v>
      </c>
    </row>
    <row r="75" spans="1:7" ht="13.2" x14ac:dyDescent="0.25">
      <c r="D75" s="75" t="s">
        <v>62</v>
      </c>
      <c r="E75" s="71"/>
      <c r="F75" s="56">
        <f>IF(ISBLANK(C$70),"0.00",SUM((E18:E23),(E27:E32),(E37:E42),(E47:E51),(E57:E61),(E67:E70))/SUM((D18:D23),(D27:D32),(D37:D42),(D47:D51),(D57:D61),(D67:D70)))</f>
        <v>3.2679245283018865</v>
      </c>
    </row>
    <row r="76" spans="1:7" ht="13.2" x14ac:dyDescent="0.25">
      <c r="B76" s="41" t="s">
        <v>49</v>
      </c>
      <c r="C76" s="24"/>
      <c r="D76" s="24"/>
      <c r="F76" s="2"/>
    </row>
    <row r="77" spans="1:7" ht="13.2" x14ac:dyDescent="0.25">
      <c r="A77" s="19"/>
      <c r="B77" s="29" t="s">
        <v>52</v>
      </c>
      <c r="C77" s="21" t="s">
        <v>12</v>
      </c>
      <c r="D77" s="21">
        <v>3</v>
      </c>
      <c r="E77" s="27">
        <f t="shared" ref="E77:E81" si="6">IF(OR(ISBLANK(D77),ISBLANK(C77)),0,IF(ISERROR(MATCH(C77,$H$16:$H$27,0)),0,D77*INDEX($I$16:$I$27,MATCH(C77,$H$16:$H$27,0))))</f>
        <v>12</v>
      </c>
      <c r="F77" s="2"/>
    </row>
    <row r="78" spans="1:7" ht="13.2" x14ac:dyDescent="0.25">
      <c r="A78" s="19"/>
      <c r="B78" s="29" t="s">
        <v>53</v>
      </c>
      <c r="C78" s="21" t="s">
        <v>15</v>
      </c>
      <c r="D78" s="21">
        <v>3</v>
      </c>
      <c r="E78" s="27">
        <f t="shared" si="6"/>
        <v>9</v>
      </c>
      <c r="F78" s="2"/>
    </row>
    <row r="79" spans="1:7" ht="13.2" x14ac:dyDescent="0.25">
      <c r="A79" s="19"/>
      <c r="B79" s="29" t="s">
        <v>54</v>
      </c>
      <c r="C79" s="21" t="s">
        <v>18</v>
      </c>
      <c r="D79" s="21">
        <v>3</v>
      </c>
      <c r="E79" s="27">
        <f t="shared" si="6"/>
        <v>6</v>
      </c>
      <c r="F79" s="2"/>
    </row>
    <row r="80" spans="1:7" ht="13.2" x14ac:dyDescent="0.25">
      <c r="A80" s="19"/>
      <c r="B80" s="29" t="s">
        <v>55</v>
      </c>
      <c r="C80" s="21" t="s">
        <v>18</v>
      </c>
      <c r="D80" s="21">
        <v>3</v>
      </c>
      <c r="E80" s="27">
        <f t="shared" si="6"/>
        <v>6</v>
      </c>
      <c r="F80" s="48" t="s">
        <v>63</v>
      </c>
    </row>
    <row r="81" spans="1:7" ht="13.2" x14ac:dyDescent="0.25">
      <c r="A81" s="19"/>
      <c r="B81" s="29" t="s">
        <v>56</v>
      </c>
      <c r="C81" s="30" t="s">
        <v>12</v>
      </c>
      <c r="D81" s="30">
        <v>3</v>
      </c>
      <c r="E81" s="27">
        <f t="shared" si="6"/>
        <v>12</v>
      </c>
      <c r="F81" s="51">
        <f>SUM(E77:E81)</f>
        <v>45</v>
      </c>
    </row>
    <row r="82" spans="1:7" ht="13.2" x14ac:dyDescent="0.25">
      <c r="A82" s="19"/>
      <c r="B82" s="52"/>
      <c r="C82" s="30"/>
      <c r="D82" s="30"/>
      <c r="E82" s="27"/>
      <c r="F82" s="55">
        <f>SUM((E18:E23),(E27:E32),(E37:E42),(E47:E51),(E57:E61),(E67:E70),(E77:E81))</f>
        <v>391.4</v>
      </c>
      <c r="G82" s="54" t="s">
        <v>64</v>
      </c>
    </row>
    <row r="83" spans="1:7" ht="13.2" x14ac:dyDescent="0.25">
      <c r="B83" s="31"/>
      <c r="C83" s="31"/>
      <c r="D83" s="31"/>
      <c r="E83" s="49" t="s">
        <v>61</v>
      </c>
      <c r="F83" s="32">
        <f>SUM(D77:D81)</f>
        <v>15</v>
      </c>
    </row>
    <row r="84" spans="1:7" ht="13.2" x14ac:dyDescent="0.25">
      <c r="D84" s="72" t="s">
        <v>21</v>
      </c>
      <c r="E84" s="71"/>
      <c r="F84" s="42">
        <f>ROUNDUP(IF(SUM(D77:D81)=0,"",SUM(E77:E81)/SUM(D77:D81)),2)</f>
        <v>3</v>
      </c>
    </row>
    <row r="85" spans="1:7" ht="13.2" x14ac:dyDescent="0.25">
      <c r="D85" s="75" t="s">
        <v>62</v>
      </c>
      <c r="E85" s="71"/>
      <c r="F85" s="34">
        <f>IF(ISBLANK(C$81),"0.00",SUM((E18:E23),(E27:E32),(E37:E42),(E47:E51),(E57:E61),(E67:E70),(E77:E81))/SUM((D18:D23),(D27:D32),(D37:D42),(D47:D51),(D57:D61),(D67:D70),(D77:D81)))</f>
        <v>3.2347107438016529</v>
      </c>
    </row>
    <row r="86" spans="1:7" ht="13.2" x14ac:dyDescent="0.25">
      <c r="B86" s="41" t="s">
        <v>50</v>
      </c>
      <c r="C86" s="43"/>
      <c r="D86" s="24"/>
      <c r="F86" s="2"/>
    </row>
    <row r="87" spans="1:7" ht="13.2" x14ac:dyDescent="0.25">
      <c r="A87" s="19"/>
      <c r="B87" s="29" t="s">
        <v>52</v>
      </c>
      <c r="C87" s="21" t="s">
        <v>12</v>
      </c>
      <c r="D87" s="21">
        <v>3</v>
      </c>
      <c r="E87" s="27">
        <f t="shared" ref="E87:E89" si="7">IF(OR(ISBLANK(D87),ISBLANK(C87)),0,IF(ISERROR(MATCH(C87,$H$16:$H$27,0)),0,D87*INDEX($I$16:$I$27,MATCH(C87,$H$16:$H$27,0))))</f>
        <v>12</v>
      </c>
      <c r="F87" s="2"/>
    </row>
    <row r="88" spans="1:7" ht="13.2" x14ac:dyDescent="0.25">
      <c r="A88" s="19"/>
      <c r="B88" s="29" t="s">
        <v>53</v>
      </c>
      <c r="C88" s="21" t="s">
        <v>15</v>
      </c>
      <c r="D88" s="21">
        <v>3</v>
      </c>
      <c r="E88" s="27">
        <f t="shared" si="7"/>
        <v>9</v>
      </c>
      <c r="F88" s="2"/>
    </row>
    <row r="89" spans="1:7" ht="13.2" x14ac:dyDescent="0.25">
      <c r="A89" s="19"/>
      <c r="B89" s="29" t="s">
        <v>54</v>
      </c>
      <c r="C89" s="21" t="s">
        <v>12</v>
      </c>
      <c r="D89" s="21">
        <v>8</v>
      </c>
      <c r="E89" s="27">
        <f t="shared" si="7"/>
        <v>32</v>
      </c>
      <c r="F89" s="2"/>
    </row>
    <row r="90" spans="1:7" ht="13.2" x14ac:dyDescent="0.25">
      <c r="A90" s="19"/>
      <c r="B90" s="29"/>
      <c r="C90" s="30"/>
      <c r="D90" s="30"/>
      <c r="E90" s="27"/>
      <c r="F90" s="48" t="s">
        <v>63</v>
      </c>
    </row>
    <row r="91" spans="1:7" ht="13.2" x14ac:dyDescent="0.25">
      <c r="A91" s="19"/>
      <c r="B91" s="29"/>
      <c r="C91" s="30"/>
      <c r="D91" s="30"/>
      <c r="E91" s="27"/>
      <c r="F91" s="51">
        <f>SUM(E87:E89)</f>
        <v>53</v>
      </c>
    </row>
    <row r="92" spans="1:7" ht="13.2" x14ac:dyDescent="0.25">
      <c r="A92" s="19"/>
      <c r="B92" s="29"/>
      <c r="C92" s="30"/>
      <c r="D92" s="30"/>
      <c r="E92" s="27"/>
      <c r="F92" s="55">
        <f>SUM((E18:E23),(E27:E32),(E37:E42),(E47:E51),(E57:E61),(E67:E70),(E77:E81),(E87:E89))</f>
        <v>444.4</v>
      </c>
      <c r="G92" s="54" t="s">
        <v>64</v>
      </c>
    </row>
    <row r="93" spans="1:7" ht="13.2" x14ac:dyDescent="0.25">
      <c r="B93" s="31"/>
      <c r="C93" s="31"/>
      <c r="D93" s="31"/>
      <c r="E93" s="49" t="s">
        <v>61</v>
      </c>
      <c r="F93" s="32">
        <f>SUM(D87:D89)</f>
        <v>14</v>
      </c>
    </row>
    <row r="94" spans="1:7" ht="13.2" x14ac:dyDescent="0.25">
      <c r="E94" s="33" t="s">
        <v>21</v>
      </c>
      <c r="F94" s="2">
        <f>ROUNDUP(IF(SUM(D87:D91)=0,"",SUM(E87:E91)/SUM(D87:D90)),2)</f>
        <v>3.7899999999999996</v>
      </c>
    </row>
    <row r="95" spans="1:7" ht="13.2" x14ac:dyDescent="0.25">
      <c r="B95" s="44" t="s">
        <v>51</v>
      </c>
      <c r="D95" s="77" t="s">
        <v>62</v>
      </c>
      <c r="E95" s="78"/>
      <c r="F95" s="57">
        <f>SUM(F92)</f>
        <v>444.4</v>
      </c>
    </row>
  </sheetData>
  <mergeCells count="27">
    <mergeCell ref="D95:E95"/>
    <mergeCell ref="D85:E85"/>
    <mergeCell ref="D84:E84"/>
    <mergeCell ref="D54:E54"/>
    <mergeCell ref="D55:E55"/>
    <mergeCell ref="D74:E74"/>
    <mergeCell ref="D64:E64"/>
    <mergeCell ref="D65:E65"/>
    <mergeCell ref="H36:J36"/>
    <mergeCell ref="B3:L3"/>
    <mergeCell ref="B4:L4"/>
    <mergeCell ref="B5:L5"/>
    <mergeCell ref="B6:L6"/>
    <mergeCell ref="D35:E35"/>
    <mergeCell ref="D33:E33"/>
    <mergeCell ref="D75:E75"/>
    <mergeCell ref="D44:E44"/>
    <mergeCell ref="D45:E45"/>
    <mergeCell ref="B7:L7"/>
    <mergeCell ref="B8:L8"/>
    <mergeCell ref="B9:L9"/>
    <mergeCell ref="A1:J1"/>
    <mergeCell ref="D34:E34"/>
    <mergeCell ref="D25:E25"/>
    <mergeCell ref="D24:E24"/>
    <mergeCell ref="H29:I29"/>
    <mergeCell ref="H14:I1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9"/>
  <sheetViews>
    <sheetView showGridLines="0" workbookViewId="0"/>
  </sheetViews>
  <sheetFormatPr defaultColWidth="14.44140625" defaultRowHeight="15.75" customHeight="1" x14ac:dyDescent="0.25"/>
  <cols>
    <col min="1" max="1" width="39.44140625" customWidth="1"/>
  </cols>
  <sheetData>
    <row r="1" spans="1:1" ht="15.6" x14ac:dyDescent="0.3">
      <c r="A1" s="1" t="str">
        <f>HYPERLINK("https://www.vertex42.com/ExcelTemplates/gpa-calculator.html","GPA Calculator")</f>
        <v>GPA Calculator</v>
      </c>
    </row>
    <row r="3" spans="1:1" ht="15.75" customHeight="1" x14ac:dyDescent="0.25">
      <c r="A3" s="5" t="s">
        <v>0</v>
      </c>
    </row>
    <row r="4" spans="1:1" ht="15.75" customHeight="1" x14ac:dyDescent="0.25">
      <c r="A4" s="7" t="s">
        <v>1</v>
      </c>
    </row>
    <row r="7" spans="1:1" ht="15.75" customHeight="1" x14ac:dyDescent="0.25">
      <c r="A7" s="9" t="s">
        <v>3</v>
      </c>
    </row>
    <row r="9" spans="1:1" ht="15.75" customHeight="1" x14ac:dyDescent="0.25">
      <c r="A9" s="11" t="str">
        <f>HYPERLINK("https://www.vertex42.com/licensing/EULA_privateuse.html","See Terms of Use")</f>
        <v>See Terms of Use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GPACalculator</vt:lpstr>
      <vt:lpstr>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Aloka Kulasinghe</dc:creator>
  <cp:lastModifiedBy>Ranmini Unantenne</cp:lastModifiedBy>
  <dcterms:created xsi:type="dcterms:W3CDTF">2019-06-25T09:01:11Z</dcterms:created>
  <dcterms:modified xsi:type="dcterms:W3CDTF">2022-06-01T03:19:28Z</dcterms:modified>
</cp:coreProperties>
</file>